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8000" windowHeight="7125" firstSheet="2" activeTab="4"/>
  </bookViews>
  <sheets>
    <sheet name="Параметры модели" sheetId="2" r:id="rId1"/>
    <sheet name="CAPEX" sheetId="1" r:id="rId2"/>
    <sheet name="Переменные затраты" sheetId="3" r:id="rId3"/>
    <sheet name="Фиксированные затраты" sheetId="4" r:id="rId4"/>
    <sheet name="Основные показатели" sheetId="5" r:id="rId5"/>
  </sheets>
  <definedNames>
    <definedName name="АмортОборуд">CAPEX!$F$8</definedName>
    <definedName name="РабДней">'Параметры модели'!$C$2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5" l="1"/>
  <c r="D10" i="5" s="1"/>
  <c r="D8" i="5"/>
  <c r="D6" i="5"/>
  <c r="D5" i="5"/>
  <c r="F8" i="1"/>
  <c r="D4" i="5"/>
  <c r="D3" i="5"/>
  <c r="C12" i="4"/>
  <c r="C11" i="4"/>
  <c r="E11" i="3" l="1"/>
  <c r="E10" i="3"/>
  <c r="E4" i="3"/>
  <c r="E5" i="3"/>
  <c r="E6" i="3"/>
  <c r="E7" i="3"/>
  <c r="E8" i="3"/>
  <c r="F4" i="1"/>
  <c r="F3" i="1"/>
  <c r="E4" i="1"/>
  <c r="E3" i="1"/>
</calcChain>
</file>

<file path=xl/sharedStrings.xml><?xml version="1.0" encoding="utf-8"?>
<sst xmlns="http://schemas.openxmlformats.org/spreadsheetml/2006/main" count="49" uniqueCount="42">
  <si>
    <t>Капитальные затраты</t>
  </si>
  <si>
    <t>Миксер</t>
  </si>
  <si>
    <t>Наименование</t>
  </si>
  <si>
    <t>Цена</t>
  </si>
  <si>
    <t>Срок службы (лет)</t>
  </si>
  <si>
    <t>Амортизация в месяц</t>
  </si>
  <si>
    <t>Амортизация в день</t>
  </si>
  <si>
    <t>Рабочих дней</t>
  </si>
  <si>
    <t>Холодильник</t>
  </si>
  <si>
    <t>Итого</t>
  </si>
  <si>
    <t>Молоко</t>
  </si>
  <si>
    <t>Банан</t>
  </si>
  <si>
    <t>Клубника</t>
  </si>
  <si>
    <t>Лед</t>
  </si>
  <si>
    <t>Стаканчик с палочкой</t>
  </si>
  <si>
    <t>Рецепт на 10 литров смузи - 20 стаканчиков</t>
  </si>
  <si>
    <t>Цена за единицу</t>
  </si>
  <si>
    <t>Количество</t>
  </si>
  <si>
    <t>Стоимость</t>
  </si>
  <si>
    <t>Себестоимость</t>
  </si>
  <si>
    <t>10 литров</t>
  </si>
  <si>
    <t>1 стаканчик</t>
  </si>
  <si>
    <t>Вид затрат</t>
  </si>
  <si>
    <t>Сумма затрат</t>
  </si>
  <si>
    <t>Зарплата</t>
  </si>
  <si>
    <t>Аренда</t>
  </si>
  <si>
    <t>Коммунальные услуги</t>
  </si>
  <si>
    <t>Реклама</t>
  </si>
  <si>
    <t>Отчисления на текущий ремонт</t>
  </si>
  <si>
    <t>Итого фиксированных затрат</t>
  </si>
  <si>
    <t>Фиксированные затраты</t>
  </si>
  <si>
    <t>В месяц</t>
  </si>
  <si>
    <t>В рабочий день</t>
  </si>
  <si>
    <t>руб</t>
  </si>
  <si>
    <t>Амортизация</t>
  </si>
  <si>
    <t>Итого в день</t>
  </si>
  <si>
    <t>шт</t>
  </si>
  <si>
    <t>Цена реализация</t>
  </si>
  <si>
    <t>руб/шт</t>
  </si>
  <si>
    <t>Налог 6% от выручки</t>
  </si>
  <si>
    <t>Маржинальная прибыль</t>
  </si>
  <si>
    <t>Точка безубыточности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</si>
</sst>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"/>
  <sheetViews>
    <sheetView zoomScale="220" zoomScaleNormal="220" workbookViewId="0">
      <selection activeCell="C2" sqref="C2"/>
    </sheetView>
  </sheetViews>
  <sheetFormatPr defaultRowHeight="15" x14ac:dyDescent="0.25"/>
  <cols>
    <col min="2" max="2" width="13.7109375" bestFit="1" customWidth="1"/>
  </cols>
  <sheetData>
    <row r="2" spans="2:3" x14ac:dyDescent="0.25">
      <c r="B2" t="s">
        <v>7</v>
      </c>
      <c r="C2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topLeftCell="D2" zoomScale="205" zoomScaleNormal="205" workbookViewId="0">
      <selection activeCell="F9" sqref="F9"/>
    </sheetView>
  </sheetViews>
  <sheetFormatPr defaultRowHeight="15" x14ac:dyDescent="0.25"/>
  <cols>
    <col min="1" max="1" width="3.5703125" customWidth="1"/>
    <col min="2" max="2" width="15.7109375" customWidth="1"/>
    <col min="4" max="4" width="17.140625" customWidth="1"/>
    <col min="5" max="5" width="20.140625" customWidth="1"/>
    <col min="6" max="6" width="19.7109375" bestFit="1" customWidth="1"/>
  </cols>
  <sheetData>
    <row r="1" spans="2:6" x14ac:dyDescent="0.25">
      <c r="B1" t="s">
        <v>0</v>
      </c>
    </row>
    <row r="2" spans="2:6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2:6" x14ac:dyDescent="0.25">
      <c r="B3" t="s">
        <v>1</v>
      </c>
      <c r="C3">
        <v>42000</v>
      </c>
      <c r="D3">
        <v>3</v>
      </c>
      <c r="E3" s="1">
        <f>C3/(D3*12)</f>
        <v>1166.6666666666667</v>
      </c>
      <c r="F3" s="1">
        <f>E3/РабДней</f>
        <v>41.666666666666671</v>
      </c>
    </row>
    <row r="4" spans="2:6" x14ac:dyDescent="0.25">
      <c r="B4" t="s">
        <v>8</v>
      </c>
      <c r="C4">
        <v>200000</v>
      </c>
      <c r="D4">
        <v>4</v>
      </c>
      <c r="E4" s="1">
        <f>C4/(D4*12)</f>
        <v>4166.666666666667</v>
      </c>
      <c r="F4" s="1">
        <f>E4/РабДней</f>
        <v>148.80952380952382</v>
      </c>
    </row>
    <row r="8" spans="2:6" x14ac:dyDescent="0.25">
      <c r="B8" t="s">
        <v>9</v>
      </c>
      <c r="F8" s="1">
        <f>SUM(F3:F7)</f>
        <v>190.47619047619048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zoomScale="190" zoomScaleNormal="190" workbookViewId="0">
      <selection activeCell="C6" sqref="C6"/>
    </sheetView>
  </sheetViews>
  <sheetFormatPr defaultRowHeight="15" x14ac:dyDescent="0.25"/>
  <cols>
    <col min="2" max="2" width="25.7109375" bestFit="1" customWidth="1"/>
    <col min="3" max="3" width="16.42578125" bestFit="1" customWidth="1"/>
    <col min="4" max="4" width="11.42578125" customWidth="1"/>
  </cols>
  <sheetData>
    <row r="2" spans="2:5" x14ac:dyDescent="0.25">
      <c r="B2" t="s">
        <v>15</v>
      </c>
    </row>
    <row r="3" spans="2:5" x14ac:dyDescent="0.25">
      <c r="B3" t="s">
        <v>2</v>
      </c>
      <c r="C3" t="s">
        <v>16</v>
      </c>
      <c r="D3" t="s">
        <v>17</v>
      </c>
      <c r="E3" t="s">
        <v>18</v>
      </c>
    </row>
    <row r="4" spans="2:5" x14ac:dyDescent="0.25">
      <c r="B4" t="s">
        <v>10</v>
      </c>
      <c r="C4">
        <v>125</v>
      </c>
      <c r="D4">
        <v>8</v>
      </c>
      <c r="E4">
        <f>C4*D4</f>
        <v>1000</v>
      </c>
    </row>
    <row r="5" spans="2:5" x14ac:dyDescent="0.25">
      <c r="B5" t="s">
        <v>11</v>
      </c>
      <c r="C5">
        <v>120</v>
      </c>
      <c r="D5">
        <v>4</v>
      </c>
      <c r="E5">
        <f t="shared" ref="E5:E8" si="0">C5*D5</f>
        <v>480</v>
      </c>
    </row>
    <row r="6" spans="2:5" x14ac:dyDescent="0.25">
      <c r="B6" t="s">
        <v>12</v>
      </c>
      <c r="C6">
        <v>400</v>
      </c>
      <c r="D6">
        <v>2</v>
      </c>
      <c r="E6">
        <f t="shared" si="0"/>
        <v>800</v>
      </c>
    </row>
    <row r="7" spans="2:5" x14ac:dyDescent="0.25">
      <c r="B7" t="s">
        <v>13</v>
      </c>
      <c r="C7">
        <v>50</v>
      </c>
      <c r="D7">
        <v>2</v>
      </c>
      <c r="E7">
        <f t="shared" si="0"/>
        <v>100</v>
      </c>
    </row>
    <row r="8" spans="2:5" x14ac:dyDescent="0.25">
      <c r="B8" t="s">
        <v>14</v>
      </c>
      <c r="C8">
        <v>10</v>
      </c>
      <c r="D8">
        <v>20</v>
      </c>
      <c r="E8">
        <f t="shared" si="0"/>
        <v>200</v>
      </c>
    </row>
    <row r="10" spans="2:5" x14ac:dyDescent="0.25">
      <c r="C10" t="s">
        <v>19</v>
      </c>
      <c r="D10" t="s">
        <v>20</v>
      </c>
      <c r="E10">
        <f>SUM(E4:E9)</f>
        <v>2580</v>
      </c>
    </row>
    <row r="11" spans="2:5" x14ac:dyDescent="0.25">
      <c r="D11" t="s">
        <v>21</v>
      </c>
      <c r="E11">
        <f>E10/20</f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topLeftCell="A7" zoomScale="190" zoomScaleNormal="190" workbookViewId="0">
      <selection activeCell="C12" sqref="C12"/>
    </sheetView>
  </sheetViews>
  <sheetFormatPr defaultRowHeight="15" x14ac:dyDescent="0.25"/>
  <cols>
    <col min="2" max="2" width="30.7109375" bestFit="1" customWidth="1"/>
    <col min="3" max="3" width="15.7109375" customWidth="1"/>
  </cols>
  <sheetData>
    <row r="2" spans="2:4" x14ac:dyDescent="0.25">
      <c r="B2" t="s">
        <v>22</v>
      </c>
      <c r="C2" t="s">
        <v>23</v>
      </c>
    </row>
    <row r="3" spans="2:4" x14ac:dyDescent="0.25">
      <c r="B3" t="s">
        <v>24</v>
      </c>
      <c r="C3">
        <v>60000</v>
      </c>
    </row>
    <row r="4" spans="2:4" x14ac:dyDescent="0.25">
      <c r="B4" t="s">
        <v>25</v>
      </c>
      <c r="C4">
        <v>250000</v>
      </c>
    </row>
    <row r="5" spans="2:4" x14ac:dyDescent="0.25">
      <c r="B5" t="s">
        <v>26</v>
      </c>
      <c r="C5">
        <v>35000</v>
      </c>
    </row>
    <row r="6" spans="2:4" x14ac:dyDescent="0.25">
      <c r="B6" t="s">
        <v>27</v>
      </c>
      <c r="C6">
        <v>10000</v>
      </c>
    </row>
    <row r="7" spans="2:4" x14ac:dyDescent="0.25">
      <c r="B7" t="s">
        <v>28</v>
      </c>
      <c r="C7">
        <v>15000</v>
      </c>
    </row>
    <row r="11" spans="2:4" x14ac:dyDescent="0.25">
      <c r="B11" t="s">
        <v>29</v>
      </c>
      <c r="C11" s="2">
        <f>SUM(C3:C10)</f>
        <v>370000</v>
      </c>
      <c r="D11" t="s">
        <v>31</v>
      </c>
    </row>
    <row r="12" spans="2:4" x14ac:dyDescent="0.25">
      <c r="C12">
        <f>C11/РабДней</f>
        <v>13214.285714285714</v>
      </c>
      <c r="D12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0"/>
  <sheetViews>
    <sheetView tabSelected="1" zoomScale="250" zoomScaleNormal="250" workbookViewId="0">
      <selection activeCell="D10" sqref="D10"/>
    </sheetView>
  </sheetViews>
  <sheetFormatPr defaultRowHeight="15" x14ac:dyDescent="0.25"/>
  <cols>
    <col min="3" max="3" width="23.7109375" bestFit="1" customWidth="1"/>
  </cols>
  <sheetData>
    <row r="3" spans="3:5" x14ac:dyDescent="0.25">
      <c r="C3" t="s">
        <v>30</v>
      </c>
      <c r="D3">
        <f>'Фиксированные затраты'!C12</f>
        <v>13214.285714285714</v>
      </c>
      <c r="E3" t="s">
        <v>33</v>
      </c>
    </row>
    <row r="4" spans="3:5" x14ac:dyDescent="0.25">
      <c r="C4" t="s">
        <v>34</v>
      </c>
      <c r="D4">
        <f>АмортОборуд</f>
        <v>190.47619047619048</v>
      </c>
      <c r="E4" t="s">
        <v>33</v>
      </c>
    </row>
    <row r="5" spans="3:5" x14ac:dyDescent="0.25">
      <c r="C5" t="s">
        <v>35</v>
      </c>
      <c r="D5" s="2">
        <f>SUM(D3:D4)</f>
        <v>13404.761904761905</v>
      </c>
      <c r="E5" t="s">
        <v>33</v>
      </c>
    </row>
    <row r="6" spans="3:5" x14ac:dyDescent="0.25">
      <c r="C6" t="s">
        <v>19</v>
      </c>
      <c r="D6">
        <f>'Переменные затраты'!E11</f>
        <v>129</v>
      </c>
      <c r="E6" t="s">
        <v>38</v>
      </c>
    </row>
    <row r="7" spans="3:5" x14ac:dyDescent="0.25">
      <c r="C7" t="s">
        <v>37</v>
      </c>
      <c r="D7">
        <v>180</v>
      </c>
      <c r="E7" t="s">
        <v>38</v>
      </c>
    </row>
    <row r="8" spans="3:5" x14ac:dyDescent="0.25">
      <c r="C8" t="s">
        <v>39</v>
      </c>
      <c r="D8">
        <f>150*6%</f>
        <v>9</v>
      </c>
      <c r="E8" t="s">
        <v>33</v>
      </c>
    </row>
    <row r="9" spans="3:5" x14ac:dyDescent="0.25">
      <c r="C9" t="s">
        <v>40</v>
      </c>
      <c r="D9">
        <f>D7-D8-D6</f>
        <v>42</v>
      </c>
      <c r="E9" t="s">
        <v>33</v>
      </c>
    </row>
    <row r="10" spans="3:5" x14ac:dyDescent="0.25">
      <c r="C10" t="s">
        <v>41</v>
      </c>
      <c r="D10" s="2">
        <f>ROUNDUP(D5/D9,0)</f>
        <v>320</v>
      </c>
      <c r="E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Параметры модели</vt:lpstr>
      <vt:lpstr>CAPEX</vt:lpstr>
      <vt:lpstr>Переменные затраты</vt:lpstr>
      <vt:lpstr>Фиксированные затраты</vt:lpstr>
      <vt:lpstr>Основные показатели</vt:lpstr>
      <vt:lpstr>АмортОборуд</vt:lpstr>
      <vt:lpstr>РабДней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2026-09-24T10:47:21Z</dcterms:created>
  <dcterms:modified xsi:type="dcterms:W3CDTF">2026-10-01T11:32:14Z</dcterms:modified>
</cp:coreProperties>
</file>